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4830" yWindow="0" windowWidth="27870" windowHeight="13020" tabRatio="714" activeTab="1"/>
  </bookViews>
  <sheets>
    <sheet name="Ch 4 -  Catchment petrography" sheetId="8" r:id="rId1"/>
    <sheet name="Ch 6 - Delta Cone petrography " sheetId="10" r:id="rId2"/>
  </sheets>
  <definedNames/>
  <calcPr calcId="162913"/>
</workbook>
</file>

<file path=xl/sharedStrings.xml><?xml version="1.0" encoding="utf-8"?>
<sst xmlns="http://schemas.openxmlformats.org/spreadsheetml/2006/main" count="137" uniqueCount="85">
  <si>
    <t>P</t>
  </si>
  <si>
    <t>Lmb</t>
  </si>
  <si>
    <t>Sample</t>
  </si>
  <si>
    <t>Q</t>
  </si>
  <si>
    <t>Lv</t>
  </si>
  <si>
    <t>Lc</t>
  </si>
  <si>
    <t>Lp</t>
  </si>
  <si>
    <t>Lch</t>
  </si>
  <si>
    <t>P/F</t>
  </si>
  <si>
    <t>Lu</t>
  </si>
  <si>
    <t>KF</t>
  </si>
  <si>
    <t>Lms</t>
  </si>
  <si>
    <t>Lmv</t>
  </si>
  <si>
    <t>Lmf</t>
  </si>
  <si>
    <t>Total</t>
  </si>
  <si>
    <t>n.d.</t>
  </si>
  <si>
    <t>mica</t>
  </si>
  <si>
    <t>HM</t>
  </si>
  <si>
    <t>F</t>
  </si>
  <si>
    <t>L</t>
  </si>
  <si>
    <t xml:space="preserve">Q </t>
  </si>
  <si>
    <t>ND41</t>
  </si>
  <si>
    <t>ND 1</t>
  </si>
  <si>
    <t>ND 3</t>
  </si>
  <si>
    <t>ND 4</t>
  </si>
  <si>
    <t>ND 7</t>
  </si>
  <si>
    <t>ND 9</t>
  </si>
  <si>
    <t>ND11</t>
  </si>
  <si>
    <t>ND 13</t>
  </si>
  <si>
    <t>ND 16</t>
  </si>
  <si>
    <t>ND 18</t>
  </si>
  <si>
    <t>ND 22</t>
  </si>
  <si>
    <t>ND 26</t>
  </si>
  <si>
    <t>ND 30</t>
  </si>
  <si>
    <t>ND 32</t>
  </si>
  <si>
    <t>ND 40</t>
  </si>
  <si>
    <t>MI</t>
  </si>
  <si>
    <t>Abu Hamad</t>
  </si>
  <si>
    <t>SDO5A</t>
  </si>
  <si>
    <t>Ambigol</t>
  </si>
  <si>
    <t>SDO4A</t>
  </si>
  <si>
    <t>WD 19c</t>
  </si>
  <si>
    <t>WD 20c</t>
  </si>
  <si>
    <t>WD 03c</t>
  </si>
  <si>
    <t>Red Sea Hills</t>
  </si>
  <si>
    <t>Lm</t>
  </si>
  <si>
    <t>MI*</t>
  </si>
  <si>
    <t>Location</t>
  </si>
  <si>
    <t>RSH14a</t>
  </si>
  <si>
    <t>Lvf</t>
  </si>
  <si>
    <t>Lvm</t>
  </si>
  <si>
    <t>Mu</t>
  </si>
  <si>
    <t>Bi</t>
  </si>
  <si>
    <t>Aswan</t>
  </si>
  <si>
    <t>S2408</t>
  </si>
  <si>
    <t>Kom Ombo</t>
  </si>
  <si>
    <t>Luxor</t>
  </si>
  <si>
    <t>El Minya</t>
  </si>
  <si>
    <t>Cairo Ma'adi</t>
  </si>
  <si>
    <t>S3001</t>
  </si>
  <si>
    <t>S1989</t>
  </si>
  <si>
    <t>S1984</t>
  </si>
  <si>
    <t>S1990</t>
  </si>
  <si>
    <t>RSH08a</t>
  </si>
  <si>
    <t>RSH09a</t>
  </si>
  <si>
    <t>RSH03A</t>
  </si>
  <si>
    <t>RSH05A</t>
  </si>
  <si>
    <t>ND42</t>
  </si>
  <si>
    <t>GSZ  (μm)</t>
  </si>
  <si>
    <t>Pleistocene</t>
  </si>
  <si>
    <t>Pliocene</t>
  </si>
  <si>
    <t>Miocene</t>
  </si>
  <si>
    <t>Oligocene</t>
  </si>
  <si>
    <t>Nile Trunk, Sudan</t>
  </si>
  <si>
    <t>aeolian dune</t>
  </si>
  <si>
    <t>Wadi Umm Omeiyid</t>
  </si>
  <si>
    <t>Wadi Qena</t>
  </si>
  <si>
    <t>Wadi Kharit</t>
  </si>
  <si>
    <t>Wadi Hammamat</t>
  </si>
  <si>
    <t>Wadi Qasab</t>
  </si>
  <si>
    <t>Wadi Umm Taghir</t>
  </si>
  <si>
    <t>Near Wadi Kharit</t>
  </si>
  <si>
    <t>&gt;95</t>
  </si>
  <si>
    <t>Western Desert, Egypt</t>
  </si>
  <si>
    <t>Red Sea Hills (Garzanti samples)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</si>
</sst>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€]\ * #,##0.00_-;\-[$€]\ * #,##0.00_-;_-[$€]\ * &quot;-&quot;??_-;_-@_-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 applyProtection="1">
      <alignment horizontal="center"/>
      <protection/>
    </xf>
    <xf numFmtId="1" fontId="2" fillId="0" borderId="3" xfId="0" applyNumberFormat="1" applyFont="1" applyFill="1" applyBorder="1" applyAlignment="1" applyProtection="1">
      <alignment horizontal="center"/>
      <protection/>
    </xf>
    <xf numFmtId="1" fontId="2" fillId="0" borderId="2" xfId="0" applyNumberFormat="1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1" fontId="4" fillId="3" borderId="4" xfId="0" applyNumberFormat="1" applyFont="1" applyFill="1" applyBorder="1" applyAlignment="1" applyProtection="1">
      <alignment horizontal="center" vertical="center"/>
      <protection/>
    </xf>
    <xf numFmtId="1" fontId="4" fillId="3" borderId="5" xfId="0" applyNumberFormat="1" applyFont="1" applyFill="1" applyBorder="1" applyAlignment="1" applyProtection="1">
      <alignment horizontal="center" vertical="center"/>
      <protection/>
    </xf>
    <xf numFmtId="1" fontId="4" fillId="3" borderId="5" xfId="15" applyNumberFormat="1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/>
      <protection locked="0"/>
    </xf>
    <xf numFmtId="1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1" fontId="4" fillId="4" borderId="0" xfId="0" applyNumberFormat="1" applyFont="1" applyFill="1" applyBorder="1" applyAlignment="1" applyProtection="1">
      <alignment horizontal="center" vertical="center"/>
      <protection/>
    </xf>
    <xf numFmtId="0" fontId="4" fillId="4" borderId="8" xfId="0" applyFont="1" applyFill="1" applyBorder="1" applyAlignment="1" applyProtection="1">
      <alignment horizontal="center"/>
      <protection/>
    </xf>
    <xf numFmtId="0" fontId="4" fillId="4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4" fillId="4" borderId="4" xfId="0" applyNumberFormat="1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/>
      <protection/>
    </xf>
    <xf numFmtId="1" fontId="4" fillId="4" borderId="3" xfId="15" applyNumberFormat="1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>
      <alignment horizontal="center"/>
    </xf>
    <xf numFmtId="0" fontId="4" fillId="4" borderId="4" xfId="0" applyFont="1" applyFill="1" applyBorder="1" applyAlignment="1" applyProtection="1">
      <alignment horizontal="center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4" borderId="13" xfId="0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7" xfId="0" applyFont="1" applyFill="1" applyBorder="1" applyAlignment="1" applyProtection="1">
      <alignment horizontal="left" vertical="center"/>
      <protection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4" borderId="12" xfId="0" applyFont="1" applyFill="1" applyBorder="1" applyAlignment="1" applyProtection="1">
      <alignment horizontal="center"/>
      <protection/>
    </xf>
    <xf numFmtId="0" fontId="4" fillId="4" borderId="16" xfId="0" applyFont="1" applyFill="1" applyBorder="1" applyAlignment="1" applyProtection="1">
      <alignment horizontal="center"/>
      <protection/>
    </xf>
    <xf numFmtId="0" fontId="4" fillId="4" borderId="13" xfId="0" applyFont="1" applyFill="1" applyBorder="1" applyAlignment="1" applyProtection="1">
      <alignment horizontal="center"/>
      <protection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5" fillId="5" borderId="15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e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4026"/>
      <rgbColor rgb="00FFFFFF"/>
      <rgbColor rgb="00FF0000"/>
      <rgbColor rgb="007FFFAA"/>
      <rgbColor rgb="006161FD"/>
      <rgbColor rgb="00FFFF00"/>
      <rgbColor rgb="00FF00FF"/>
      <rgbColor rgb="0000FFFF"/>
      <rgbColor rgb="00FDA8A1"/>
      <rgbColor rgb="001AE81A"/>
      <rgbColor rgb="005643E5"/>
      <rgbColor rgb="00C2BD00"/>
      <rgbColor rgb="00C706FC"/>
      <rgbColor rgb="000AD6AF"/>
      <rgbColor rgb="00BB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9DEF"/>
      <rgbColor rgb="00BDF8FD"/>
      <rgbColor rgb="00C6FEC2"/>
      <rgbColor rgb="00FFFFA3"/>
      <rgbColor rgb="009BCAFD"/>
      <rgbColor rgb="00FFCDF2"/>
      <rgbColor rgb="00E2B3FF"/>
      <rgbColor rgb="00DCDCDC"/>
      <rgbColor rgb="007F93F9"/>
      <rgbColor rgb="0000C2F0"/>
      <rgbColor rgb="00C8E43E"/>
      <rgbColor rgb="00FDD303"/>
      <rgbColor rgb="00FEAA14"/>
      <rgbColor rgb="00FC781E"/>
      <rgbColor rgb="006A77F4"/>
      <rgbColor rgb="00969696"/>
      <rgbColor rgb="0010E470"/>
      <rgbColor rgb="0000FF00"/>
      <rgbColor rgb="002AC21E"/>
      <rgbColor rgb="00989400"/>
      <rgbColor rgb="00EA4F02"/>
      <rgbColor rgb="00E577F7"/>
      <rgbColor rgb="00000000"/>
      <rgbColor rgb="005F5F5F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0</xdr:rowOff>
    </xdr:from>
    <xdr:to>
      <xdr:col>17</xdr:col>
      <xdr:colOff>428625</xdr:colOff>
      <xdr:row>33</xdr:row>
      <xdr:rowOff>28575</xdr:rowOff>
    </xdr:to>
    <xdr:sp macro="" textlink="">
      <xdr:nvSpPr>
        <xdr:cNvPr id="2" name="CasellaDiTesto 1"/>
        <xdr:cNvSpPr txBox="1"/>
      </xdr:nvSpPr>
      <xdr:spPr>
        <a:xfrm>
          <a:off x="228600" y="5734050"/>
          <a:ext cx="8867775" cy="866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LEGEND :   GSZ= grain size. Q= quartz (Qp= polycrystalline); F= feldspars (KF= K-feldspar; P= plagioclase); L= aphanitic lithic grains (Lv= volcanic ; Ls= sedimentary ; Lc= carbonate; Lp= shale/siltstone; Lch= chert; Lm= metamorphic; Lu= ultramafic); HM= heavy minerals.</a:t>
          </a:r>
        </a:p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The Metamorphic Indices MI and MI* express the average metamorphic rank of rock fragments in each sample. MI varies from 0 (detritus shed by exclusively sedimentary and volcanic cover rocks) to 500 (very-high-rank detritus shed by exclusively high-grade basement rocks). MI* considers only metamorphic rock fragments, and thus varies from 100 (very-low-rank detritus shed by exclusively very low-grade metamorphic rocks) to 500 (Garzanti and Vezzoli, 2003). </a:t>
          </a: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0</xdr:rowOff>
    </xdr:from>
    <xdr:to>
      <xdr:col>13</xdr:col>
      <xdr:colOff>200025</xdr:colOff>
      <xdr:row>27</xdr:row>
      <xdr:rowOff>57150</xdr:rowOff>
    </xdr:to>
    <xdr:sp macro="" textlink="">
      <xdr:nvSpPr>
        <xdr:cNvPr id="2" name="CasellaDiTesto 1"/>
        <xdr:cNvSpPr txBox="1"/>
      </xdr:nvSpPr>
      <xdr:spPr>
        <a:xfrm>
          <a:off x="152400" y="4514850"/>
          <a:ext cx="6210300" cy="895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LEGEND :   GSZ= grain size. Q= quartz (Qp= polycrystalline); F= feldspars (KF= K-feldspar; P= plagioclase); L= aphanitic lithic grains (Lv= volcanic ; Ls= sedimentary ; Lc= carbonate; Lp= shale/siltstone; Lch= chert; Lm= metamorphic; Lu= ultramafic); HM= heavy minerals.</a:t>
          </a:r>
        </a:p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The Metamorphic Indices MI and MI* express the average metamorphic rank of rock fragments in each sample. MI varies from 0 (detritus shed by exclusively sedimentary and volcanic cover rocks) to 500 (very-high-rank detritus shed by exclusively high-grade basement rocks). MI* considers only metamorphic rock fragments, and thus varies from 100 (very-low-rank detritus shed by exclusively very low-grade metamorphic rocks) to 500 (Garzanti and Vezzoli, 2003). </a:t>
          </a: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9"/>
  <sheetViews>
    <sheetView workbookViewId="0" topLeftCell="A1">
      <selection activeCell="A22" sqref="A22:XFD22"/>
    </sheetView>
  </sheetViews>
  <sheetFormatPr defaultColWidth="9.140625" defaultRowHeight="12.75"/>
  <cols>
    <col min="1" max="1" width="17.421875" style="4" customWidth="1"/>
    <col min="2" max="2" width="20.00390625" style="4" customWidth="1"/>
    <col min="3" max="3" width="10.57421875" style="4" customWidth="1"/>
    <col min="4" max="4" width="8.421875" style="4" customWidth="1"/>
    <col min="5" max="6" width="4.7109375" style="4" customWidth="1"/>
    <col min="7" max="8" width="5.8515625" style="4" customWidth="1"/>
    <col min="9" max="11" width="4.7109375" style="4" customWidth="1"/>
    <col min="12" max="15" width="6.7109375" style="4" customWidth="1"/>
    <col min="16" max="16" width="4.7109375" style="4" customWidth="1"/>
    <col min="17" max="18" width="6.7109375" style="4" bestFit="1" customWidth="1"/>
    <col min="19" max="19" width="4.7109375" style="4" customWidth="1"/>
    <col min="20" max="22" width="7.57421875" style="4" customWidth="1"/>
    <col min="23" max="23" width="8.140625" style="4" customWidth="1"/>
    <col min="24" max="26" width="5.00390625" style="4" customWidth="1"/>
    <col min="27" max="28" width="4.28125" style="4" customWidth="1"/>
    <col min="29" max="29" width="4.7109375" style="5" customWidth="1"/>
    <col min="30" max="31" width="4.7109375" style="4" customWidth="1"/>
    <col min="32" max="16384" width="9.140625" style="4" customWidth="1"/>
  </cols>
  <sheetData>
    <row r="1" spans="1:29" ht="15" customHeight="1">
      <c r="A1" s="46"/>
      <c r="B1" s="40"/>
      <c r="C1" s="40"/>
      <c r="D1" s="46"/>
      <c r="E1" s="40"/>
      <c r="F1" s="40"/>
      <c r="G1" s="62" t="s">
        <v>4</v>
      </c>
      <c r="H1" s="63"/>
      <c r="I1" s="40"/>
      <c r="J1" s="40"/>
      <c r="K1" s="40"/>
      <c r="L1" s="69" t="s">
        <v>45</v>
      </c>
      <c r="M1" s="70"/>
      <c r="N1" s="70"/>
      <c r="O1" s="71"/>
      <c r="P1" s="40"/>
      <c r="Q1" s="62" t="s">
        <v>16</v>
      </c>
      <c r="R1" s="63"/>
      <c r="S1" s="40"/>
      <c r="T1" s="40"/>
      <c r="U1" s="40"/>
      <c r="V1" s="40"/>
      <c r="W1" s="40"/>
      <c r="X1" s="40"/>
      <c r="Y1" s="53"/>
      <c r="AB1" s="5"/>
      <c r="AC1" s="4"/>
    </row>
    <row r="2" spans="1:31" s="1" customFormat="1" ht="27" customHeight="1" thickBot="1">
      <c r="A2" s="56" t="s">
        <v>2</v>
      </c>
      <c r="B2" s="57" t="s">
        <v>47</v>
      </c>
      <c r="C2" s="58" t="s">
        <v>68</v>
      </c>
      <c r="D2" s="56" t="s">
        <v>3</v>
      </c>
      <c r="E2" s="57" t="s">
        <v>10</v>
      </c>
      <c r="F2" s="59" t="s">
        <v>0</v>
      </c>
      <c r="G2" s="41" t="s">
        <v>49</v>
      </c>
      <c r="H2" s="44" t="s">
        <v>50</v>
      </c>
      <c r="I2" s="56" t="s">
        <v>5</v>
      </c>
      <c r="J2" s="57" t="s">
        <v>6</v>
      </c>
      <c r="K2" s="59" t="s">
        <v>7</v>
      </c>
      <c r="L2" s="38" t="s">
        <v>11</v>
      </c>
      <c r="M2" s="38" t="s">
        <v>12</v>
      </c>
      <c r="N2" s="38" t="s">
        <v>13</v>
      </c>
      <c r="O2" s="38" t="s">
        <v>1</v>
      </c>
      <c r="P2" s="60" t="s">
        <v>9</v>
      </c>
      <c r="Q2" s="50" t="s">
        <v>51</v>
      </c>
      <c r="R2" s="49" t="s">
        <v>52</v>
      </c>
      <c r="S2" s="38" t="s">
        <v>17</v>
      </c>
      <c r="T2" s="38" t="s">
        <v>14</v>
      </c>
      <c r="U2" s="50" t="s">
        <v>46</v>
      </c>
      <c r="V2" s="38" t="s">
        <v>36</v>
      </c>
      <c r="W2" s="52" t="s">
        <v>20</v>
      </c>
      <c r="X2" s="39" t="s">
        <v>18</v>
      </c>
      <c r="Y2" s="54" t="s">
        <v>19</v>
      </c>
      <c r="AE2" s="2"/>
    </row>
    <row r="3" spans="1:28" s="1" customFormat="1" ht="27" customHeight="1" thickTop="1">
      <c r="A3" s="66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AB3" s="2"/>
    </row>
    <row r="4" spans="1:94" s="7" customFormat="1" ht="15" customHeight="1">
      <c r="A4" s="47" t="s">
        <v>65</v>
      </c>
      <c r="B4" s="28" t="s">
        <v>75</v>
      </c>
      <c r="C4" s="37"/>
      <c r="D4" s="13">
        <v>61.04294478527608</v>
      </c>
      <c r="E4" s="37">
        <v>2.4539877300613497</v>
      </c>
      <c r="F4" s="37">
        <v>1.8404907975460123</v>
      </c>
      <c r="G4" s="64">
        <v>0.6134969325153374</v>
      </c>
      <c r="H4" s="65"/>
      <c r="I4" s="13">
        <v>27.914110429447852</v>
      </c>
      <c r="J4" s="37">
        <v>3.6809815950920246</v>
      </c>
      <c r="K4" s="37">
        <v>0</v>
      </c>
      <c r="L4" s="64">
        <v>0</v>
      </c>
      <c r="M4" s="65"/>
      <c r="N4" s="65"/>
      <c r="O4" s="65"/>
      <c r="P4" s="37">
        <v>0</v>
      </c>
      <c r="Q4" s="13"/>
      <c r="R4" s="14">
        <v>0.3067484662576687</v>
      </c>
      <c r="S4" s="37">
        <v>2.147239263803681</v>
      </c>
      <c r="T4" s="37">
        <f>SUM(D4:S4)</f>
        <v>100</v>
      </c>
      <c r="U4" s="43" t="s">
        <v>15</v>
      </c>
      <c r="V4" s="37" t="s">
        <v>15</v>
      </c>
      <c r="W4" s="13">
        <v>62.578616352201266</v>
      </c>
      <c r="X4" s="37">
        <v>4.402515723270441</v>
      </c>
      <c r="Y4" s="14">
        <v>33.0188679245283</v>
      </c>
      <c r="Z4" s="1"/>
      <c r="AA4" s="1"/>
      <c r="AB4" s="27"/>
      <c r="AC4" s="32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s="7" customFormat="1" ht="15" customHeight="1">
      <c r="A5" s="47" t="s">
        <v>66</v>
      </c>
      <c r="B5" s="28" t="s">
        <v>76</v>
      </c>
      <c r="C5" s="37"/>
      <c r="D5" s="13">
        <v>78.52941176470588</v>
      </c>
      <c r="E5" s="37">
        <v>1.7647058823529411</v>
      </c>
      <c r="F5" s="37">
        <v>2.941176470588235</v>
      </c>
      <c r="G5" s="64">
        <v>1.7647058823529411</v>
      </c>
      <c r="H5" s="65"/>
      <c r="I5" s="13">
        <v>13.23529411764706</v>
      </c>
      <c r="J5" s="37">
        <v>1.1764705882352942</v>
      </c>
      <c r="K5" s="37">
        <v>0</v>
      </c>
      <c r="L5" s="64">
        <v>0.29411764705882354</v>
      </c>
      <c r="M5" s="65"/>
      <c r="N5" s="65"/>
      <c r="O5" s="65"/>
      <c r="P5" s="37">
        <v>0</v>
      </c>
      <c r="Q5" s="13"/>
      <c r="R5" s="14">
        <v>0</v>
      </c>
      <c r="S5" s="37">
        <v>0.29411764705882354</v>
      </c>
      <c r="T5" s="37">
        <f>SUM(D5:S5)</f>
        <v>100</v>
      </c>
      <c r="U5" s="43" t="s">
        <v>15</v>
      </c>
      <c r="V5" s="37">
        <v>0</v>
      </c>
      <c r="W5" s="13">
        <v>78.76106194690266</v>
      </c>
      <c r="X5" s="37">
        <v>4.719764011799409</v>
      </c>
      <c r="Y5" s="14">
        <v>16.519174041297934</v>
      </c>
      <c r="Z5" s="1"/>
      <c r="AA5" s="1"/>
      <c r="AB5" s="27"/>
      <c r="AC5" s="32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2" s="7" customFormat="1" ht="15" customHeight="1">
      <c r="A6" s="48" t="s">
        <v>63</v>
      </c>
      <c r="B6" s="29" t="s">
        <v>81</v>
      </c>
      <c r="C6" s="1"/>
      <c r="D6" s="15">
        <v>99.6268656716418</v>
      </c>
      <c r="E6" s="10">
        <v>0</v>
      </c>
      <c r="F6" s="10">
        <v>0</v>
      </c>
      <c r="G6" s="15">
        <v>0</v>
      </c>
      <c r="H6" s="10">
        <v>0</v>
      </c>
      <c r="I6" s="15">
        <v>0</v>
      </c>
      <c r="J6" s="30">
        <v>0.3731343283582089</v>
      </c>
      <c r="K6" s="10">
        <v>0</v>
      </c>
      <c r="L6" s="15">
        <v>0</v>
      </c>
      <c r="M6" s="10">
        <v>0</v>
      </c>
      <c r="N6" s="10">
        <v>0</v>
      </c>
      <c r="O6" s="10">
        <v>0</v>
      </c>
      <c r="P6" s="10">
        <v>0</v>
      </c>
      <c r="Q6" s="15">
        <v>0</v>
      </c>
      <c r="R6" s="12">
        <v>0</v>
      </c>
      <c r="S6" s="10">
        <v>0</v>
      </c>
      <c r="T6" s="30">
        <f>SUM(D6:S6)</f>
        <v>100</v>
      </c>
      <c r="U6" s="47">
        <v>99.6268656716418</v>
      </c>
      <c r="V6" s="5">
        <v>0</v>
      </c>
      <c r="W6" s="42">
        <v>0.3731343283582089</v>
      </c>
      <c r="X6" s="5" t="s">
        <v>15</v>
      </c>
      <c r="Y6" s="55" t="s">
        <v>15</v>
      </c>
      <c r="Z6" s="1"/>
      <c r="AA6" s="1"/>
      <c r="AB6" s="1"/>
      <c r="AC6" s="1"/>
      <c r="AD6" s="5"/>
      <c r="AE6" s="5"/>
      <c r="AF6" s="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s="7" customFormat="1" ht="15" customHeight="1">
      <c r="A7" s="48" t="s">
        <v>64</v>
      </c>
      <c r="B7" s="29" t="s">
        <v>77</v>
      </c>
      <c r="C7" s="1"/>
      <c r="D7" s="15">
        <v>99.15611814345992</v>
      </c>
      <c r="E7" s="10">
        <v>0</v>
      </c>
      <c r="F7" s="30">
        <v>0.42194092827004215</v>
      </c>
      <c r="G7" s="15">
        <v>0</v>
      </c>
      <c r="H7" s="10">
        <v>0</v>
      </c>
      <c r="I7" s="15">
        <v>0</v>
      </c>
      <c r="J7" s="10">
        <v>0</v>
      </c>
      <c r="K7" s="10">
        <v>0</v>
      </c>
      <c r="L7" s="15">
        <v>0</v>
      </c>
      <c r="M7" s="10">
        <v>0</v>
      </c>
      <c r="N7" s="10">
        <v>0</v>
      </c>
      <c r="O7" s="10">
        <v>0</v>
      </c>
      <c r="P7" s="10">
        <v>0</v>
      </c>
      <c r="Q7" s="15">
        <v>0</v>
      </c>
      <c r="R7" s="12">
        <v>0</v>
      </c>
      <c r="S7" s="30">
        <v>0.42194092827004215</v>
      </c>
      <c r="T7" s="30">
        <f>SUM(D7:S7)</f>
        <v>100.00000000000001</v>
      </c>
      <c r="U7" s="47">
        <v>99.57627118644066</v>
      </c>
      <c r="V7" s="5">
        <v>0.42372881355932196</v>
      </c>
      <c r="W7" s="47">
        <v>0</v>
      </c>
      <c r="X7" s="5" t="s">
        <v>15</v>
      </c>
      <c r="Y7" s="55" t="s">
        <v>15</v>
      </c>
      <c r="Z7" s="1"/>
      <c r="AA7" s="1"/>
      <c r="AB7" s="1"/>
      <c r="AC7" s="1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s="7" customFormat="1" ht="15" customHeight="1" thickBot="1">
      <c r="A8" s="48" t="s">
        <v>48</v>
      </c>
      <c r="B8" s="29" t="s">
        <v>78</v>
      </c>
      <c r="C8" s="1"/>
      <c r="D8" s="15">
        <v>47.74774774774775</v>
      </c>
      <c r="E8" s="10">
        <v>2.4024024024024024</v>
      </c>
      <c r="F8" s="10">
        <v>16.216216216216218</v>
      </c>
      <c r="G8" s="15">
        <v>7.18954248366013</v>
      </c>
      <c r="H8" s="10">
        <v>3.92156862745098</v>
      </c>
      <c r="I8" s="15">
        <v>0</v>
      </c>
      <c r="J8" s="30">
        <v>0.9009009009009009</v>
      </c>
      <c r="K8" s="10">
        <v>0</v>
      </c>
      <c r="L8" s="15">
        <v>5.7057057057057055</v>
      </c>
      <c r="M8" s="10">
        <v>10.51051051051051</v>
      </c>
      <c r="N8" s="10">
        <v>4.504504504504505</v>
      </c>
      <c r="O8" s="10">
        <v>0</v>
      </c>
      <c r="P8" s="10">
        <v>0</v>
      </c>
      <c r="Q8" s="42">
        <v>0.45045045045045046</v>
      </c>
      <c r="R8" s="45">
        <v>0.45045045045045046</v>
      </c>
      <c r="S8" s="10">
        <v>0</v>
      </c>
      <c r="T8" s="30">
        <f>SUM(D8:S8)</f>
        <v>100.00000000000003</v>
      </c>
      <c r="U8" s="47">
        <v>48.18181818181817</v>
      </c>
      <c r="V8" s="5">
        <v>18.787878787878782</v>
      </c>
      <c r="W8" s="47">
        <v>33.030303030303024</v>
      </c>
      <c r="X8" s="5">
        <v>139.31623931623932</v>
      </c>
      <c r="Y8" s="55">
        <v>206.32911392405066</v>
      </c>
      <c r="Z8" s="1"/>
      <c r="AA8" s="1"/>
      <c r="AB8" s="1"/>
      <c r="AC8" s="1"/>
      <c r="AD8" s="10"/>
      <c r="AE8" s="10"/>
      <c r="AF8" s="10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28" s="1" customFormat="1" ht="27" customHeight="1" thickTop="1">
      <c r="A9" s="67" t="s">
        <v>73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AB9" s="2"/>
    </row>
    <row r="10" spans="1:32" ht="12.75">
      <c r="A10" s="47" t="s">
        <v>40</v>
      </c>
      <c r="B10" s="28" t="s">
        <v>39</v>
      </c>
      <c r="C10" s="37">
        <v>80</v>
      </c>
      <c r="D10" s="13">
        <v>33.96739130434783</v>
      </c>
      <c r="E10" s="37">
        <v>5.434782608695652</v>
      </c>
      <c r="F10" s="37">
        <v>26.08695652173913</v>
      </c>
      <c r="G10" s="64">
        <v>17.66304347826087</v>
      </c>
      <c r="H10" s="65"/>
      <c r="I10" s="13">
        <v>1.0869565217391304</v>
      </c>
      <c r="J10" s="37">
        <v>0.8152173913043478</v>
      </c>
      <c r="K10" s="37">
        <v>0</v>
      </c>
      <c r="L10" s="64">
        <v>2.7173913043478257</v>
      </c>
      <c r="M10" s="65"/>
      <c r="N10" s="65"/>
      <c r="O10" s="65"/>
      <c r="P10" s="37">
        <v>0</v>
      </c>
      <c r="Q10" s="13"/>
      <c r="R10" s="14">
        <v>1.9021739130434785</v>
      </c>
      <c r="S10" s="37">
        <v>10.32608695652174</v>
      </c>
      <c r="T10" s="37">
        <f>SUM(D10:S10)</f>
        <v>100</v>
      </c>
      <c r="U10" s="4">
        <v>230.00000000000006</v>
      </c>
      <c r="V10" s="37">
        <v>29.487179487179485</v>
      </c>
      <c r="W10" s="13">
        <v>38.69969040247679</v>
      </c>
      <c r="X10" s="37">
        <v>35.913312693498455</v>
      </c>
      <c r="Y10" s="14">
        <v>25.386996904024773</v>
      </c>
      <c r="AB10" s="35"/>
      <c r="AC10" s="36"/>
      <c r="AD10" s="36"/>
      <c r="AE10" s="36"/>
      <c r="AF10" s="33"/>
    </row>
    <row r="11" spans="1:132" s="8" customFormat="1" ht="13.9" customHeight="1" thickBot="1">
      <c r="A11" s="47" t="s">
        <v>38</v>
      </c>
      <c r="B11" s="28" t="s">
        <v>37</v>
      </c>
      <c r="C11" s="37">
        <v>100</v>
      </c>
      <c r="D11" s="13">
        <v>25.333333333333336</v>
      </c>
      <c r="E11" s="37">
        <v>2.1333333333333333</v>
      </c>
      <c r="F11" s="37">
        <v>16.8</v>
      </c>
      <c r="G11" s="64">
        <v>18.933333333333334</v>
      </c>
      <c r="H11" s="65"/>
      <c r="I11" s="13">
        <v>1.0666666666666667</v>
      </c>
      <c r="J11" s="37">
        <v>0.5333333333333333</v>
      </c>
      <c r="K11" s="37">
        <v>0</v>
      </c>
      <c r="L11" s="64">
        <v>1.3333333333333333</v>
      </c>
      <c r="M11" s="65"/>
      <c r="N11" s="65"/>
      <c r="O11" s="65"/>
      <c r="P11" s="37">
        <v>0</v>
      </c>
      <c r="Q11" s="13"/>
      <c r="R11" s="14">
        <v>1.6</v>
      </c>
      <c r="S11" s="37">
        <v>32.266666666666666</v>
      </c>
      <c r="T11" s="37">
        <f>SUM(D11:S11)</f>
        <v>99.99999999999999</v>
      </c>
      <c r="U11" s="37">
        <v>314.2857142857143</v>
      </c>
      <c r="V11" s="37">
        <v>27.160493827160494</v>
      </c>
      <c r="W11" s="13">
        <v>38.30645161290324</v>
      </c>
      <c r="X11" s="37">
        <v>28.62903225806452</v>
      </c>
      <c r="Y11" s="14">
        <v>33.06451612903226</v>
      </c>
      <c r="Z11" s="4"/>
      <c r="AA11" s="4"/>
      <c r="AB11" s="35"/>
      <c r="AC11" s="36"/>
      <c r="AD11" s="36"/>
      <c r="AE11" s="36"/>
      <c r="AF11" s="34"/>
      <c r="AG11" s="32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</row>
    <row r="12" spans="1:28" s="1" customFormat="1" ht="27" customHeight="1" thickTop="1">
      <c r="A12" s="66" t="s">
        <v>83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AB12" s="2"/>
    </row>
    <row r="13" spans="1:32" ht="12.75">
      <c r="A13" s="47" t="s">
        <v>43</v>
      </c>
      <c r="B13" s="28" t="s">
        <v>74</v>
      </c>
      <c r="C13" s="37" t="s">
        <v>82</v>
      </c>
      <c r="D13" s="13">
        <v>97.3404255319149</v>
      </c>
      <c r="E13" s="37">
        <v>0.7978723404255319</v>
      </c>
      <c r="F13" s="37">
        <v>0.7978723404255319</v>
      </c>
      <c r="G13" s="64">
        <v>0</v>
      </c>
      <c r="H13" s="65"/>
      <c r="I13" s="13">
        <v>0.5319148936170213</v>
      </c>
      <c r="J13" s="37">
        <v>0.26595744680851063</v>
      </c>
      <c r="K13" s="37">
        <v>0</v>
      </c>
      <c r="L13" s="64">
        <v>0</v>
      </c>
      <c r="M13" s="65"/>
      <c r="N13" s="65"/>
      <c r="O13" s="65"/>
      <c r="P13" s="37">
        <v>0</v>
      </c>
      <c r="Q13" s="13"/>
      <c r="R13" s="14">
        <v>0</v>
      </c>
      <c r="S13" s="37">
        <v>0.26595744680851063</v>
      </c>
      <c r="T13" s="37">
        <f>SUM(D13:S13)</f>
        <v>100.00000000000001</v>
      </c>
      <c r="U13" s="43" t="s">
        <v>15</v>
      </c>
      <c r="V13" s="37">
        <v>0</v>
      </c>
      <c r="W13" s="13">
        <v>97.6</v>
      </c>
      <c r="X13" s="37">
        <v>1.5999999999999996</v>
      </c>
      <c r="Y13" s="14">
        <v>0.7999999999999998</v>
      </c>
      <c r="AC13" s="4"/>
      <c r="AF13" s="5"/>
    </row>
    <row r="14" spans="1:32" ht="12.75">
      <c r="A14" s="47" t="s">
        <v>41</v>
      </c>
      <c r="B14" s="28" t="s">
        <v>74</v>
      </c>
      <c r="C14" s="37" t="s">
        <v>82</v>
      </c>
      <c r="D14" s="13">
        <v>95.76719576719577</v>
      </c>
      <c r="E14" s="37">
        <v>2.91005291005291</v>
      </c>
      <c r="F14" s="37">
        <v>0.7936507936507936</v>
      </c>
      <c r="G14" s="64">
        <v>0</v>
      </c>
      <c r="H14" s="65"/>
      <c r="I14" s="13">
        <v>0.26455026455026454</v>
      </c>
      <c r="J14" s="37">
        <v>0.26455026455026454</v>
      </c>
      <c r="K14" s="37">
        <v>0</v>
      </c>
      <c r="L14" s="64">
        <v>0</v>
      </c>
      <c r="M14" s="65"/>
      <c r="N14" s="65"/>
      <c r="O14" s="65"/>
      <c r="P14" s="37">
        <v>0</v>
      </c>
      <c r="Q14" s="13"/>
      <c r="R14" s="14">
        <v>0</v>
      </c>
      <c r="S14" s="37">
        <v>0</v>
      </c>
      <c r="T14" s="37">
        <f>SUM(D14:S14)</f>
        <v>100.00000000000001</v>
      </c>
      <c r="U14" s="43" t="s">
        <v>15</v>
      </c>
      <c r="V14" s="37" t="s">
        <v>15</v>
      </c>
      <c r="W14" s="13">
        <v>95.76719576719576</v>
      </c>
      <c r="X14" s="37">
        <v>3.703703703703703</v>
      </c>
      <c r="Y14" s="14">
        <v>0.529100529100529</v>
      </c>
      <c r="AC14" s="4"/>
      <c r="AF14" s="5"/>
    </row>
    <row r="15" spans="1:32" ht="15.75" thickBot="1">
      <c r="A15" s="47" t="s">
        <v>42</v>
      </c>
      <c r="B15" s="28" t="s">
        <v>74</v>
      </c>
      <c r="C15" s="37" t="s">
        <v>82</v>
      </c>
      <c r="D15" s="13">
        <v>95.14824797843666</v>
      </c>
      <c r="E15" s="37">
        <v>2.6954177897574128</v>
      </c>
      <c r="F15" s="37">
        <v>1.8867924528301887</v>
      </c>
      <c r="G15" s="64">
        <v>0</v>
      </c>
      <c r="H15" s="65"/>
      <c r="I15" s="13">
        <v>0.2695417789757413</v>
      </c>
      <c r="J15" s="37">
        <v>0</v>
      </c>
      <c r="K15" s="37">
        <v>0</v>
      </c>
      <c r="L15" s="64">
        <v>0</v>
      </c>
      <c r="M15" s="65"/>
      <c r="N15" s="65"/>
      <c r="O15" s="65"/>
      <c r="P15" s="37">
        <v>0</v>
      </c>
      <c r="Q15" s="13"/>
      <c r="R15" s="14">
        <v>0</v>
      </c>
      <c r="S15" s="37">
        <v>0</v>
      </c>
      <c r="T15" s="37">
        <f>SUM(D15:S15)</f>
        <v>100</v>
      </c>
      <c r="U15" s="43" t="s">
        <v>15</v>
      </c>
      <c r="V15" s="37" t="s">
        <v>15</v>
      </c>
      <c r="W15" s="13">
        <v>95.14824797843666</v>
      </c>
      <c r="X15" s="37">
        <v>4.5822102425876015</v>
      </c>
      <c r="Y15" s="14">
        <v>0.2695417789757413</v>
      </c>
      <c r="AC15" s="4"/>
      <c r="AF15" s="5"/>
    </row>
    <row r="16" spans="1:28" s="1" customFormat="1" ht="27" customHeight="1" thickTop="1">
      <c r="A16" s="66" t="s">
        <v>84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AB16" s="2"/>
    </row>
    <row r="17" spans="1:25" ht="12.75">
      <c r="A17" s="47" t="s">
        <v>59</v>
      </c>
      <c r="B17" s="28" t="s">
        <v>77</v>
      </c>
      <c r="C17" s="37">
        <v>330</v>
      </c>
      <c r="D17" s="13">
        <v>88.54961832061069</v>
      </c>
      <c r="E17" s="37">
        <v>2.6717557251908395</v>
      </c>
      <c r="F17" s="37">
        <v>3.816793893129771</v>
      </c>
      <c r="G17" s="64">
        <v>0.7633587786259541</v>
      </c>
      <c r="H17" s="65"/>
      <c r="I17" s="13">
        <v>0.7633587786259541</v>
      </c>
      <c r="J17" s="37">
        <v>0.7633587786259541</v>
      </c>
      <c r="K17" s="37">
        <v>0</v>
      </c>
      <c r="L17" s="64">
        <v>0.38167938931297707</v>
      </c>
      <c r="M17" s="65"/>
      <c r="N17" s="65"/>
      <c r="O17" s="65"/>
      <c r="P17" s="37">
        <v>0</v>
      </c>
      <c r="Q17" s="43"/>
      <c r="R17" s="14">
        <v>0</v>
      </c>
      <c r="S17" s="37">
        <v>2.2900763358778624</v>
      </c>
      <c r="T17" s="37">
        <f>SUM(D17:S17)</f>
        <v>100</v>
      </c>
      <c r="U17" s="51" t="s">
        <v>15</v>
      </c>
      <c r="V17" s="31" t="s">
        <v>15</v>
      </c>
      <c r="W17" s="13">
        <v>90.625</v>
      </c>
      <c r="X17" s="37">
        <v>6.640625</v>
      </c>
      <c r="Y17" s="14">
        <v>2.734375</v>
      </c>
    </row>
    <row r="18" spans="1:29" ht="12.75">
      <c r="A18" s="47" t="s">
        <v>54</v>
      </c>
      <c r="B18" s="28" t="s">
        <v>53</v>
      </c>
      <c r="C18" s="37">
        <v>70</v>
      </c>
      <c r="D18" s="13">
        <v>38.00738007380074</v>
      </c>
      <c r="E18" s="37">
        <v>3.3210332103321036</v>
      </c>
      <c r="F18" s="37">
        <v>11.07011070110701</v>
      </c>
      <c r="G18" s="64">
        <v>26.937269372693727</v>
      </c>
      <c r="H18" s="65"/>
      <c r="I18" s="13">
        <v>1.2915129151291513</v>
      </c>
      <c r="J18" s="37">
        <v>5.350553505535055</v>
      </c>
      <c r="K18" s="37">
        <v>0.36900369003690037</v>
      </c>
      <c r="L18" s="64">
        <v>5.904059040590406</v>
      </c>
      <c r="M18" s="65"/>
      <c r="N18" s="65"/>
      <c r="O18" s="65"/>
      <c r="P18" s="37">
        <v>0</v>
      </c>
      <c r="Q18" s="43"/>
      <c r="R18" s="14">
        <v>0</v>
      </c>
      <c r="S18" s="37">
        <v>7.749077490774907</v>
      </c>
      <c r="T18" s="37">
        <f>SUM(D18:S18)</f>
        <v>100.00000000000001</v>
      </c>
      <c r="U18" s="51">
        <v>325.00000000000017</v>
      </c>
      <c r="V18" s="31">
        <v>75.91240875912409</v>
      </c>
      <c r="W18" s="13">
        <v>41.199999999999996</v>
      </c>
      <c r="X18" s="37">
        <v>15.6</v>
      </c>
      <c r="Y18" s="14">
        <v>43.199999999999996</v>
      </c>
      <c r="Z18" s="33"/>
      <c r="AA18" s="33"/>
      <c r="AB18" s="33"/>
      <c r="AC18" s="33"/>
    </row>
    <row r="19" spans="1:25" ht="12.75">
      <c r="A19" s="47" t="s">
        <v>60</v>
      </c>
      <c r="B19" s="28" t="s">
        <v>76</v>
      </c>
      <c r="C19" s="37">
        <v>450</v>
      </c>
      <c r="D19" s="13">
        <v>50.57034220532319</v>
      </c>
      <c r="E19" s="37">
        <v>10.646387832699618</v>
      </c>
      <c r="F19" s="37">
        <v>13.307984790874524</v>
      </c>
      <c r="G19" s="64">
        <v>2.6615969581749046</v>
      </c>
      <c r="H19" s="65"/>
      <c r="I19" s="13">
        <v>13.11787072243346</v>
      </c>
      <c r="J19" s="37">
        <v>1.3307984790874523</v>
      </c>
      <c r="K19" s="37">
        <v>7.224334600760455</v>
      </c>
      <c r="L19" s="64">
        <v>0.7604562737642585</v>
      </c>
      <c r="M19" s="65"/>
      <c r="N19" s="65"/>
      <c r="O19" s="65"/>
      <c r="P19" s="37">
        <v>0</v>
      </c>
      <c r="Q19" s="43"/>
      <c r="R19" s="14">
        <v>0</v>
      </c>
      <c r="S19" s="37">
        <v>0.38022813688212925</v>
      </c>
      <c r="T19" s="37">
        <f>SUM(D19:S19)</f>
        <v>100</v>
      </c>
      <c r="U19" s="51">
        <v>285.7142857142858</v>
      </c>
      <c r="V19" s="31">
        <v>114.28571428571429</v>
      </c>
      <c r="W19" s="13">
        <v>50.76335877862596</v>
      </c>
      <c r="X19" s="37">
        <v>24.045801526717558</v>
      </c>
      <c r="Y19" s="14">
        <v>25.19083969465649</v>
      </c>
    </row>
    <row r="20" spans="1:25" ht="12.75">
      <c r="A20" s="47" t="s">
        <v>61</v>
      </c>
      <c r="B20" s="28" t="s">
        <v>79</v>
      </c>
      <c r="C20" s="37">
        <v>350</v>
      </c>
      <c r="D20" s="13">
        <v>41.156462585034014</v>
      </c>
      <c r="E20" s="37">
        <v>1.7006802721088436</v>
      </c>
      <c r="F20" s="37">
        <v>1.3605442176870748</v>
      </c>
      <c r="G20" s="64">
        <v>0</v>
      </c>
      <c r="H20" s="65"/>
      <c r="I20" s="13">
        <v>51.36054421768708</v>
      </c>
      <c r="J20" s="37">
        <v>0.5102040816326531</v>
      </c>
      <c r="K20" s="37">
        <v>3.4013605442176873</v>
      </c>
      <c r="L20" s="64">
        <v>0.5102040816326531</v>
      </c>
      <c r="M20" s="65"/>
      <c r="N20" s="65"/>
      <c r="O20" s="65"/>
      <c r="P20" s="37">
        <v>0</v>
      </c>
      <c r="Q20" s="43"/>
      <c r="R20" s="14">
        <v>0</v>
      </c>
      <c r="S20" s="37">
        <v>0</v>
      </c>
      <c r="T20" s="37">
        <f>SUM(D20:S20)</f>
        <v>100</v>
      </c>
      <c r="U20" s="51" t="s">
        <v>15</v>
      </c>
      <c r="V20" s="31">
        <v>200</v>
      </c>
      <c r="W20" s="13">
        <v>41.01694915254237</v>
      </c>
      <c r="X20" s="37">
        <v>3.050847457627119</v>
      </c>
      <c r="Y20" s="14">
        <v>55.932203389830505</v>
      </c>
    </row>
    <row r="21" spans="1:25" ht="12.75">
      <c r="A21" s="47" t="s">
        <v>62</v>
      </c>
      <c r="B21" s="28" t="s">
        <v>80</v>
      </c>
      <c r="C21" s="37">
        <v>400</v>
      </c>
      <c r="D21" s="13">
        <v>36.16960402838178</v>
      </c>
      <c r="E21" s="37">
        <v>9.965094987411305</v>
      </c>
      <c r="F21" s="37">
        <v>35.06237125200274</v>
      </c>
      <c r="G21" s="64">
        <v>3.321698329137102</v>
      </c>
      <c r="H21" s="65"/>
      <c r="I21" s="13">
        <v>0</v>
      </c>
      <c r="J21" s="37">
        <v>0</v>
      </c>
      <c r="K21" s="37">
        <v>0</v>
      </c>
      <c r="L21" s="64">
        <v>10.33417257953765</v>
      </c>
      <c r="M21" s="65"/>
      <c r="N21" s="65"/>
      <c r="O21" s="65"/>
      <c r="P21" s="37">
        <v>0</v>
      </c>
      <c r="Q21" s="43"/>
      <c r="R21" s="14">
        <v>2.57352941176471</v>
      </c>
      <c r="S21" s="37">
        <v>2.57352941176471</v>
      </c>
      <c r="T21" s="37">
        <f>SUM(D21:S21)</f>
        <v>100</v>
      </c>
      <c r="U21" s="51">
        <v>334.1463414634146</v>
      </c>
      <c r="V21" s="31">
        <v>274</v>
      </c>
      <c r="W21" s="13">
        <f>AC21</f>
        <v>0</v>
      </c>
      <c r="X21" s="37">
        <f>AD21</f>
        <v>0</v>
      </c>
      <c r="Y21" s="14">
        <f>SUM(AE21:AK21)</f>
        <v>0</v>
      </c>
    </row>
    <row r="23" spans="1:29" ht="12.75">
      <c r="A23" s="47">
        <v>46</v>
      </c>
      <c r="B23" s="28" t="s">
        <v>53</v>
      </c>
      <c r="C23" s="37">
        <v>120</v>
      </c>
      <c r="D23" s="13">
        <v>47.90419161676647</v>
      </c>
      <c r="E23" s="37">
        <v>6.58682634730539</v>
      </c>
      <c r="F23" s="37">
        <v>12.275449101796406</v>
      </c>
      <c r="G23" s="64">
        <v>15.269461077844312</v>
      </c>
      <c r="H23" s="65"/>
      <c r="I23" s="13">
        <v>0.5988023952095809</v>
      </c>
      <c r="J23" s="37">
        <v>0.29940119760479045</v>
      </c>
      <c r="K23" s="37">
        <v>0</v>
      </c>
      <c r="L23" s="64">
        <v>3.293413173652695</v>
      </c>
      <c r="M23" s="65"/>
      <c r="N23" s="65"/>
      <c r="O23" s="65"/>
      <c r="P23" s="37">
        <v>0.29940119760479045</v>
      </c>
      <c r="Q23" s="43"/>
      <c r="R23" s="14">
        <v>1.1976047904191618</v>
      </c>
      <c r="S23" s="37">
        <v>12.275449101796406</v>
      </c>
      <c r="T23" s="37">
        <f>SUM(D23:S23)</f>
        <v>100.00000000000001</v>
      </c>
      <c r="U23" s="51" t="s">
        <v>15</v>
      </c>
      <c r="V23" s="31">
        <v>286.66666666666686</v>
      </c>
      <c r="W23" s="13">
        <v>55.36332179930796</v>
      </c>
      <c r="X23" s="37">
        <v>21.79930795847751</v>
      </c>
      <c r="Y23" s="14">
        <v>22.837370242214536</v>
      </c>
      <c r="Z23" s="33"/>
      <c r="AA23" s="33"/>
      <c r="AB23" s="33"/>
      <c r="AC23" s="33"/>
    </row>
    <row r="24" spans="1:29" ht="12.75">
      <c r="A24" s="47">
        <v>11</v>
      </c>
      <c r="B24" s="28" t="s">
        <v>55</v>
      </c>
      <c r="C24" s="37">
        <v>240</v>
      </c>
      <c r="D24" s="13">
        <v>72.50755287009063</v>
      </c>
      <c r="E24" s="37">
        <v>3.0211480362537766</v>
      </c>
      <c r="F24" s="37">
        <v>7.552870090634441</v>
      </c>
      <c r="G24" s="64">
        <v>9.667673716012084</v>
      </c>
      <c r="H24" s="65"/>
      <c r="I24" s="13">
        <v>0</v>
      </c>
      <c r="J24" s="37">
        <v>0.3021148036253776</v>
      </c>
      <c r="K24" s="37">
        <v>0</v>
      </c>
      <c r="L24" s="64">
        <v>1.8126888217522656</v>
      </c>
      <c r="M24" s="65"/>
      <c r="N24" s="65"/>
      <c r="O24" s="65"/>
      <c r="P24" s="37">
        <v>0</v>
      </c>
      <c r="Q24" s="43"/>
      <c r="R24" s="14">
        <v>0</v>
      </c>
      <c r="S24" s="37">
        <v>5.135951661631419</v>
      </c>
      <c r="T24" s="37">
        <f>SUM(D24:S24)</f>
        <v>100</v>
      </c>
      <c r="U24" s="51" t="s">
        <v>15</v>
      </c>
      <c r="V24" s="31">
        <v>257.14285714285734</v>
      </c>
      <c r="W24" s="13">
        <v>76.43312101910828</v>
      </c>
      <c r="X24" s="37">
        <v>11.146496815286625</v>
      </c>
      <c r="Y24" s="14">
        <v>12.420382165605098</v>
      </c>
      <c r="Z24" s="33"/>
      <c r="AA24" s="33"/>
      <c r="AB24" s="33"/>
      <c r="AC24" s="33"/>
    </row>
    <row r="25" spans="1:25" ht="12.75">
      <c r="A25" s="47">
        <v>47</v>
      </c>
      <c r="B25" s="28" t="s">
        <v>56</v>
      </c>
      <c r="C25" s="37">
        <v>85</v>
      </c>
      <c r="D25" s="13">
        <v>40.23668639053255</v>
      </c>
      <c r="E25" s="37">
        <v>5.029585798816568</v>
      </c>
      <c r="F25" s="37">
        <v>11.538461538461538</v>
      </c>
      <c r="G25" s="64">
        <v>23.37278106508876</v>
      </c>
      <c r="H25" s="65"/>
      <c r="I25" s="13">
        <v>1.7751479289940828</v>
      </c>
      <c r="J25" s="37">
        <v>0</v>
      </c>
      <c r="K25" s="37">
        <v>0</v>
      </c>
      <c r="L25" s="64">
        <v>1.4792899408284024</v>
      </c>
      <c r="M25" s="65"/>
      <c r="N25" s="65"/>
      <c r="O25" s="65"/>
      <c r="P25" s="37">
        <v>0</v>
      </c>
      <c r="Q25" s="43"/>
      <c r="R25" s="14">
        <v>2.0710059171597637</v>
      </c>
      <c r="S25" s="37">
        <v>14.497041420118343</v>
      </c>
      <c r="T25" s="37">
        <f>SUM(D25:S25)</f>
        <v>100.00000000000003</v>
      </c>
      <c r="U25" s="51">
        <v>100</v>
      </c>
      <c r="V25" s="31">
        <v>212.5</v>
      </c>
      <c r="W25" s="13">
        <v>48.226950354609926</v>
      </c>
      <c r="X25" s="37">
        <v>19.858156028368796</v>
      </c>
      <c r="Y25" s="14">
        <v>31.914893617021274</v>
      </c>
    </row>
    <row r="26" spans="1:25" ht="12.75">
      <c r="A26" s="47">
        <v>49</v>
      </c>
      <c r="B26" s="28" t="s">
        <v>57</v>
      </c>
      <c r="C26" s="37">
        <v>180</v>
      </c>
      <c r="D26" s="13">
        <v>64.28571428571429</v>
      </c>
      <c r="E26" s="37">
        <v>6.571428571428571</v>
      </c>
      <c r="F26" s="37">
        <v>11.428571428571429</v>
      </c>
      <c r="G26" s="64">
        <v>10</v>
      </c>
      <c r="H26" s="65"/>
      <c r="I26" s="13">
        <v>0</v>
      </c>
      <c r="J26" s="37">
        <v>0.2857142857142857</v>
      </c>
      <c r="K26" s="37">
        <v>0</v>
      </c>
      <c r="L26" s="64">
        <v>1.714285714285714</v>
      </c>
      <c r="M26" s="65"/>
      <c r="N26" s="65"/>
      <c r="O26" s="65"/>
      <c r="P26" s="37">
        <v>0</v>
      </c>
      <c r="Q26" s="43"/>
      <c r="R26" s="14">
        <v>0.2857142857142857</v>
      </c>
      <c r="S26" s="37">
        <v>5.428571428571429</v>
      </c>
      <c r="T26" s="37">
        <f>SUM(D26:S26)</f>
        <v>100.00000000000001</v>
      </c>
      <c r="U26" s="51" t="s">
        <v>15</v>
      </c>
      <c r="V26" s="31">
        <v>266.6666666666666</v>
      </c>
      <c r="W26" s="13">
        <v>68.18181818181817</v>
      </c>
      <c r="X26" s="37">
        <v>19.090909090909093</v>
      </c>
      <c r="Y26" s="14">
        <v>12.727272727272727</v>
      </c>
    </row>
    <row r="27" spans="1:25" ht="15.75" thickBot="1">
      <c r="A27" s="47">
        <v>51</v>
      </c>
      <c r="B27" s="28" t="s">
        <v>58</v>
      </c>
      <c r="C27" s="37">
        <v>125</v>
      </c>
      <c r="D27" s="13">
        <v>46.95652173913044</v>
      </c>
      <c r="E27" s="37">
        <v>7.536231884057972</v>
      </c>
      <c r="F27" s="37">
        <v>8.985507246376812</v>
      </c>
      <c r="G27" s="64">
        <v>19.42028985507247</v>
      </c>
      <c r="H27" s="65"/>
      <c r="I27" s="13">
        <v>1.1594202898550725</v>
      </c>
      <c r="J27" s="37">
        <v>0.2898550724637681</v>
      </c>
      <c r="K27" s="37">
        <v>0</v>
      </c>
      <c r="L27" s="64">
        <v>1.7391304347826089</v>
      </c>
      <c r="M27" s="65"/>
      <c r="N27" s="65"/>
      <c r="O27" s="65"/>
      <c r="P27" s="37">
        <v>0</v>
      </c>
      <c r="Q27" s="43"/>
      <c r="R27" s="14">
        <v>1.7391304347826086</v>
      </c>
      <c r="S27" s="37">
        <v>12.173913043478262</v>
      </c>
      <c r="T27" s="37">
        <f>SUM(D27:S27)</f>
        <v>100.00000000000001</v>
      </c>
      <c r="U27" s="51" t="s">
        <v>15</v>
      </c>
      <c r="V27" s="31">
        <v>333.33333333333314</v>
      </c>
      <c r="W27" s="13">
        <v>54.54545454545454</v>
      </c>
      <c r="X27" s="37">
        <v>19.19191919191919</v>
      </c>
      <c r="Y27" s="14">
        <v>26.262626262626263</v>
      </c>
    </row>
    <row r="28" spans="1:25" ht="15.75" thickTop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ht="15">
      <c r="C29" s="9"/>
    </row>
  </sheetData>
  <mergeCells count="42">
    <mergeCell ref="G26:H26"/>
    <mergeCell ref="G27:H27"/>
    <mergeCell ref="L26:O26"/>
    <mergeCell ref="L27:O27"/>
    <mergeCell ref="G17:H17"/>
    <mergeCell ref="G18:H18"/>
    <mergeCell ref="G19:H19"/>
    <mergeCell ref="G20:H20"/>
    <mergeCell ref="G21:H21"/>
    <mergeCell ref="G23:H23"/>
    <mergeCell ref="G24:H24"/>
    <mergeCell ref="L17:O17"/>
    <mergeCell ref="L18:O18"/>
    <mergeCell ref="A16:Y16"/>
    <mergeCell ref="G25:H25"/>
    <mergeCell ref="L19:O19"/>
    <mergeCell ref="L20:O20"/>
    <mergeCell ref="L21:O21"/>
    <mergeCell ref="L23:O23"/>
    <mergeCell ref="L24:O24"/>
    <mergeCell ref="L25:O25"/>
    <mergeCell ref="G1:H1"/>
    <mergeCell ref="A12:Y12"/>
    <mergeCell ref="L13:O13"/>
    <mergeCell ref="L14:O14"/>
    <mergeCell ref="L15:O15"/>
    <mergeCell ref="A28:Y28"/>
    <mergeCell ref="Q1:R1"/>
    <mergeCell ref="G4:H4"/>
    <mergeCell ref="G5:H5"/>
    <mergeCell ref="G10:H10"/>
    <mergeCell ref="G11:H11"/>
    <mergeCell ref="A3:Y3"/>
    <mergeCell ref="A9:Y9"/>
    <mergeCell ref="G13:H13"/>
    <mergeCell ref="G14:H14"/>
    <mergeCell ref="G15:H15"/>
    <mergeCell ref="L1:O1"/>
    <mergeCell ref="L4:O4"/>
    <mergeCell ref="L5:O5"/>
    <mergeCell ref="L10:O10"/>
    <mergeCell ref="L11:O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 topLeftCell="A1"/>
  </sheetViews>
  <sheetFormatPr defaultColWidth="9.140625" defaultRowHeight="12.75"/>
  <cols>
    <col min="1" max="1" width="17.421875" style="4" customWidth="1"/>
    <col min="2" max="2" width="10.57421875" style="4" customWidth="1"/>
    <col min="3" max="16" width="5.8515625" style="4" customWidth="1"/>
    <col min="17" max="17" width="6.7109375" style="4" bestFit="1" customWidth="1"/>
    <col min="18" max="22" width="7.00390625" style="4" customWidth="1"/>
    <col min="23" max="23" width="5.00390625" style="4" customWidth="1"/>
    <col min="24" max="25" width="4.28125" style="4" customWidth="1"/>
    <col min="26" max="26" width="4.7109375" style="5" customWidth="1"/>
    <col min="27" max="28" width="4.7109375" style="4" customWidth="1"/>
    <col min="29" max="16384" width="9.140625" style="4" customWidth="1"/>
  </cols>
  <sheetData>
    <row r="1" spans="1:26" s="1" customFormat="1" ht="27" customHeight="1" thickBot="1">
      <c r="A1" s="16" t="s">
        <v>2</v>
      </c>
      <c r="B1" s="18" t="s">
        <v>68</v>
      </c>
      <c r="C1" s="16" t="s">
        <v>3</v>
      </c>
      <c r="D1" s="17" t="s">
        <v>10</v>
      </c>
      <c r="E1" s="17" t="s">
        <v>0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11</v>
      </c>
      <c r="K1" s="17" t="s">
        <v>12</v>
      </c>
      <c r="L1" s="17" t="s">
        <v>13</v>
      </c>
      <c r="M1" s="17" t="s">
        <v>1</v>
      </c>
      <c r="N1" s="17" t="s">
        <v>9</v>
      </c>
      <c r="O1" s="17" t="s">
        <v>16</v>
      </c>
      <c r="P1" s="17" t="s">
        <v>17</v>
      </c>
      <c r="Q1" s="19" t="s">
        <v>14</v>
      </c>
      <c r="R1" s="20" t="s">
        <v>20</v>
      </c>
      <c r="S1" s="21" t="s">
        <v>18</v>
      </c>
      <c r="T1" s="22" t="s">
        <v>19</v>
      </c>
      <c r="U1" s="22" t="s">
        <v>8</v>
      </c>
      <c r="V1" s="19" t="s">
        <v>36</v>
      </c>
      <c r="Z1" s="2"/>
    </row>
    <row r="2" spans="1:26" s="1" customFormat="1" ht="24" customHeight="1" thickTop="1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Z2" s="2"/>
    </row>
    <row r="3" spans="1:24" ht="12.75">
      <c r="A3" s="11" t="s">
        <v>21</v>
      </c>
      <c r="B3" s="12">
        <v>340</v>
      </c>
      <c r="C3" s="13">
        <v>86.04651162790698</v>
      </c>
      <c r="D3" s="3">
        <v>4.3604651162790695</v>
      </c>
      <c r="E3" s="3">
        <v>6.395348837209303</v>
      </c>
      <c r="F3" s="3">
        <v>0.29069767441860467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0.29069767441860467</v>
      </c>
      <c r="N3" s="3">
        <v>0</v>
      </c>
      <c r="O3" s="3">
        <v>0</v>
      </c>
      <c r="P3" s="3">
        <v>2.616279069767442</v>
      </c>
      <c r="Q3" s="14">
        <f aca="true" t="shared" si="0" ref="Q3:Q21">SUM(C3:P3)</f>
        <v>100.00000000000001</v>
      </c>
      <c r="R3" s="15">
        <f aca="true" t="shared" si="1" ref="R3:R21">C3/SUM($C3:$N3)*100</f>
        <v>88.35820895522387</v>
      </c>
      <c r="S3" s="10">
        <f aca="true" t="shared" si="2" ref="S3:S21">(D3+E3)/SUM($C3:$N3)*100</f>
        <v>11.044776119402984</v>
      </c>
      <c r="T3" s="10">
        <f>SUM(F3:N3)/SUM($C3:$N3)*100</f>
        <v>0.5970149253731343</v>
      </c>
      <c r="U3" s="3">
        <f>E3/(D3+E3)*100</f>
        <v>59.45945945945946</v>
      </c>
      <c r="V3" s="14" t="s">
        <v>15</v>
      </c>
      <c r="W3" s="3"/>
      <c r="X3" s="3"/>
    </row>
    <row r="4" spans="1:24" ht="15.75" thickBot="1">
      <c r="A4" s="11" t="s">
        <v>67</v>
      </c>
      <c r="B4" s="12">
        <v>100</v>
      </c>
      <c r="C4" s="13">
        <v>65.9090909090909</v>
      </c>
      <c r="D4" s="3">
        <v>4.829545454545454</v>
      </c>
      <c r="E4" s="3">
        <v>12.5</v>
      </c>
      <c r="F4" s="3">
        <v>4.829545454545454</v>
      </c>
      <c r="G4" s="3">
        <v>0</v>
      </c>
      <c r="H4" s="3">
        <v>1.1363636363636365</v>
      </c>
      <c r="I4" s="3">
        <v>0</v>
      </c>
      <c r="J4" s="3">
        <v>0</v>
      </c>
      <c r="K4" s="3">
        <v>0.5681818181818182</v>
      </c>
      <c r="L4" s="3">
        <v>0.2840909090909091</v>
      </c>
      <c r="M4" s="3">
        <v>0.2840909090909091</v>
      </c>
      <c r="N4" s="3">
        <v>0</v>
      </c>
      <c r="O4" s="3">
        <v>0.8522727272727273</v>
      </c>
      <c r="P4" s="3">
        <v>8.806818181818182</v>
      </c>
      <c r="Q4" s="14">
        <f t="shared" si="0"/>
        <v>100</v>
      </c>
      <c r="R4" s="15">
        <f t="shared" si="1"/>
        <v>72.9559748427673</v>
      </c>
      <c r="S4" s="10">
        <f t="shared" si="2"/>
        <v>19.18238993710692</v>
      </c>
      <c r="T4" s="10">
        <f aca="true" t="shared" si="3" ref="T4:T21">SUM(F4:N4)/SUM($C4:$N4)*100</f>
        <v>7.8616352201257875</v>
      </c>
      <c r="U4" s="3">
        <f aca="true" t="shared" si="4" ref="U4:U21">E4/(D4+E4)*100</f>
        <v>72.1311475409836</v>
      </c>
      <c r="V4" s="14">
        <v>40</v>
      </c>
      <c r="W4" s="3"/>
      <c r="X4" s="3"/>
    </row>
    <row r="5" spans="1:24" ht="24.75" customHeight="1" thickTop="1">
      <c r="A5" s="72" t="s">
        <v>70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3"/>
      <c r="X5" s="3"/>
    </row>
    <row r="6" spans="1:24" ht="12.75">
      <c r="A6" s="11" t="s">
        <v>22</v>
      </c>
      <c r="B6" s="12">
        <v>240</v>
      </c>
      <c r="C6" s="13">
        <v>76.8361581920904</v>
      </c>
      <c r="D6" s="3">
        <v>4.80225988700565</v>
      </c>
      <c r="E6" s="3">
        <v>7.627118644067797</v>
      </c>
      <c r="F6" s="3">
        <v>6.214689265536723</v>
      </c>
      <c r="G6" s="3">
        <v>0</v>
      </c>
      <c r="H6" s="3">
        <v>0</v>
      </c>
      <c r="I6" s="3">
        <v>0</v>
      </c>
      <c r="J6" s="3">
        <v>0</v>
      </c>
      <c r="K6" s="3">
        <v>0.847457627118644</v>
      </c>
      <c r="L6" s="3">
        <v>0.5649717514124294</v>
      </c>
      <c r="M6" s="3">
        <v>0</v>
      </c>
      <c r="N6" s="3">
        <v>0</v>
      </c>
      <c r="O6" s="3">
        <v>0</v>
      </c>
      <c r="P6" s="3">
        <v>3.1073446327683616</v>
      </c>
      <c r="Q6" s="14">
        <f t="shared" si="0"/>
        <v>99.99999999999999</v>
      </c>
      <c r="R6" s="15">
        <f t="shared" si="1"/>
        <v>79.30029154518951</v>
      </c>
      <c r="S6" s="10">
        <f t="shared" si="2"/>
        <v>12.827988338192423</v>
      </c>
      <c r="T6" s="10">
        <f t="shared" si="3"/>
        <v>7.871720116618077</v>
      </c>
      <c r="U6" s="3">
        <f t="shared" si="4"/>
        <v>61.36363636363637</v>
      </c>
      <c r="V6" s="14">
        <v>35.71428571428571</v>
      </c>
      <c r="W6" s="3"/>
      <c r="X6" s="3"/>
    </row>
    <row r="7" spans="1:24" ht="12.75">
      <c r="A7" s="11" t="s">
        <v>23</v>
      </c>
      <c r="B7" s="12">
        <v>450</v>
      </c>
      <c r="C7" s="13">
        <v>89.17378917378917</v>
      </c>
      <c r="D7" s="3">
        <v>4.5584045584045585</v>
      </c>
      <c r="E7" s="3">
        <v>3.418803418803419</v>
      </c>
      <c r="F7" s="3">
        <v>1.4245014245014245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1.1396011396011396</v>
      </c>
      <c r="P7" s="3">
        <v>0.2849002849002849</v>
      </c>
      <c r="Q7" s="14">
        <f t="shared" si="0"/>
        <v>100.00000000000001</v>
      </c>
      <c r="R7" s="15">
        <f t="shared" si="1"/>
        <v>90.46242774566473</v>
      </c>
      <c r="S7" s="10">
        <f t="shared" si="2"/>
        <v>8.092485549132949</v>
      </c>
      <c r="T7" s="10">
        <f t="shared" si="3"/>
        <v>1.445086705202312</v>
      </c>
      <c r="U7" s="3">
        <f t="shared" si="4"/>
        <v>42.85714285714286</v>
      </c>
      <c r="V7" s="14" t="s">
        <v>15</v>
      </c>
      <c r="W7" s="3"/>
      <c r="X7" s="3"/>
    </row>
    <row r="8" spans="1:24" ht="12.75">
      <c r="A8" s="11" t="s">
        <v>24</v>
      </c>
      <c r="B8" s="12">
        <v>360</v>
      </c>
      <c r="C8" s="13">
        <v>87.97061524334251</v>
      </c>
      <c r="D8" s="3">
        <v>3.948576675849403</v>
      </c>
      <c r="E8" s="3">
        <v>4.775022956841139</v>
      </c>
      <c r="F8" s="3">
        <v>1.3774104683195594</v>
      </c>
      <c r="G8" s="3">
        <v>0</v>
      </c>
      <c r="H8" s="3">
        <v>0</v>
      </c>
      <c r="I8" s="3">
        <v>0</v>
      </c>
      <c r="J8" s="3">
        <v>0</v>
      </c>
      <c r="K8" s="3">
        <v>0.27548209366391185</v>
      </c>
      <c r="L8" s="3">
        <v>0</v>
      </c>
      <c r="M8" s="3">
        <v>0</v>
      </c>
      <c r="N8" s="3">
        <v>0</v>
      </c>
      <c r="O8" s="3">
        <v>0.5509641873278237</v>
      </c>
      <c r="P8" s="3">
        <v>1.1019283746556474</v>
      </c>
      <c r="Q8" s="14">
        <f t="shared" si="0"/>
        <v>99.99999999999999</v>
      </c>
      <c r="R8" s="15">
        <f t="shared" si="1"/>
        <v>89.44911297852474</v>
      </c>
      <c r="S8" s="10">
        <f t="shared" si="2"/>
        <v>8.870214752567694</v>
      </c>
      <c r="T8" s="10">
        <f t="shared" si="3"/>
        <v>1.6806722689075633</v>
      </c>
      <c r="U8" s="3">
        <f t="shared" si="4"/>
        <v>54.736842105263165</v>
      </c>
      <c r="V8" s="14" t="s">
        <v>15</v>
      </c>
      <c r="W8" s="3"/>
      <c r="X8" s="3"/>
    </row>
    <row r="9" spans="1:24" ht="12.75">
      <c r="A9" s="11" t="s">
        <v>25</v>
      </c>
      <c r="B9" s="12">
        <v>260</v>
      </c>
      <c r="C9" s="13">
        <v>78.57829010566763</v>
      </c>
      <c r="D9" s="3">
        <v>5.667627281460135</v>
      </c>
      <c r="E9" s="3">
        <v>10.854947166186358</v>
      </c>
      <c r="F9" s="3">
        <v>2.5936599423631126</v>
      </c>
      <c r="G9" s="3">
        <v>0.2881844380403458</v>
      </c>
      <c r="H9" s="3">
        <v>0.2881844380403458</v>
      </c>
      <c r="I9" s="3">
        <v>0</v>
      </c>
      <c r="J9" s="3">
        <v>0.2881844380403458</v>
      </c>
      <c r="K9" s="3">
        <v>0.2881844380403458</v>
      </c>
      <c r="L9" s="3">
        <v>0.2881844380403458</v>
      </c>
      <c r="M9" s="3">
        <v>0</v>
      </c>
      <c r="N9" s="3">
        <v>0</v>
      </c>
      <c r="O9" s="3">
        <v>0.8645533141210375</v>
      </c>
      <c r="P9" s="3">
        <v>0</v>
      </c>
      <c r="Q9" s="14">
        <f t="shared" si="0"/>
        <v>100.00000000000003</v>
      </c>
      <c r="R9" s="15">
        <f t="shared" si="1"/>
        <v>79.26356589147285</v>
      </c>
      <c r="S9" s="10">
        <f t="shared" si="2"/>
        <v>16.66666666666666</v>
      </c>
      <c r="T9" s="10">
        <f t="shared" si="3"/>
        <v>4.069767441860464</v>
      </c>
      <c r="U9" s="3">
        <f t="shared" si="4"/>
        <v>65.69767441860466</v>
      </c>
      <c r="V9" s="14">
        <v>53.84615384615385</v>
      </c>
      <c r="W9" s="3"/>
      <c r="X9" s="3"/>
    </row>
    <row r="10" spans="1:24" ht="15.75" thickBot="1">
      <c r="A10" s="11" t="s">
        <v>26</v>
      </c>
      <c r="B10" s="12">
        <v>500</v>
      </c>
      <c r="C10" s="13">
        <v>82.91316526610645</v>
      </c>
      <c r="D10" s="3">
        <v>4.481792717086835</v>
      </c>
      <c r="E10" s="3">
        <v>7.002801120448179</v>
      </c>
      <c r="F10" s="3">
        <v>2.2408963585434174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0.2801120448179272</v>
      </c>
      <c r="P10" s="3">
        <v>3.081232492997199</v>
      </c>
      <c r="Q10" s="14">
        <f t="shared" si="0"/>
        <v>100.00000000000001</v>
      </c>
      <c r="R10" s="15">
        <f t="shared" si="1"/>
        <v>85.79710144927536</v>
      </c>
      <c r="S10" s="10">
        <f t="shared" si="2"/>
        <v>11.884057971014492</v>
      </c>
      <c r="T10" s="10">
        <f t="shared" si="3"/>
        <v>2.3188405797101446</v>
      </c>
      <c r="U10" s="3">
        <f t="shared" si="4"/>
        <v>60.97560975609756</v>
      </c>
      <c r="V10" s="14">
        <v>0</v>
      </c>
      <c r="W10" s="3"/>
      <c r="X10" s="3"/>
    </row>
    <row r="11" spans="1:24" ht="25.5" customHeight="1" thickTop="1">
      <c r="A11" s="72" t="s">
        <v>71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3"/>
      <c r="X11" s="3"/>
    </row>
    <row r="12" spans="1:24" ht="12.75">
      <c r="A12" s="11" t="s">
        <v>27</v>
      </c>
      <c r="B12" s="12">
        <v>300</v>
      </c>
      <c r="C12" s="13">
        <v>87.29281767955801</v>
      </c>
      <c r="D12" s="3">
        <v>0.8287292817679558</v>
      </c>
      <c r="E12" s="3">
        <v>8.56353591160221</v>
      </c>
      <c r="F12" s="3">
        <v>1.9337016574585637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0.2762430939226519</v>
      </c>
      <c r="P12" s="3">
        <v>1.1049723756906076</v>
      </c>
      <c r="Q12" s="14">
        <f t="shared" si="0"/>
        <v>100.00000000000003</v>
      </c>
      <c r="R12" s="15">
        <f t="shared" si="1"/>
        <v>88.51540616246497</v>
      </c>
      <c r="S12" s="10">
        <f t="shared" si="2"/>
        <v>9.523809523809522</v>
      </c>
      <c r="T12" s="10">
        <f t="shared" si="3"/>
        <v>1.96078431372549</v>
      </c>
      <c r="U12" s="3">
        <f t="shared" si="4"/>
        <v>91.17647058823529</v>
      </c>
      <c r="V12" s="14">
        <v>0</v>
      </c>
      <c r="W12" s="3"/>
      <c r="X12" s="3"/>
    </row>
    <row r="13" spans="1:24" ht="12.75">
      <c r="A13" s="11" t="s">
        <v>28</v>
      </c>
      <c r="B13" s="12">
        <v>170</v>
      </c>
      <c r="C13" s="13">
        <v>87.78696051423324</v>
      </c>
      <c r="D13" s="3">
        <v>2.938475665748393</v>
      </c>
      <c r="E13" s="3">
        <v>5.968778696051424</v>
      </c>
      <c r="F13" s="3">
        <v>2.479338842975207</v>
      </c>
      <c r="G13" s="3">
        <v>0</v>
      </c>
      <c r="H13" s="3">
        <v>0.5509641873278237</v>
      </c>
      <c r="I13" s="3">
        <v>0</v>
      </c>
      <c r="J13" s="3">
        <v>0</v>
      </c>
      <c r="K13" s="3">
        <v>0</v>
      </c>
      <c r="L13" s="3">
        <v>0.27548209366391185</v>
      </c>
      <c r="M13" s="3">
        <v>0</v>
      </c>
      <c r="N13" s="3">
        <v>0</v>
      </c>
      <c r="O13" s="3">
        <v>0</v>
      </c>
      <c r="P13" s="3">
        <v>0</v>
      </c>
      <c r="Q13" s="14">
        <f t="shared" si="0"/>
        <v>100.00000000000001</v>
      </c>
      <c r="R13" s="15">
        <f t="shared" si="1"/>
        <v>87.78696051423323</v>
      </c>
      <c r="S13" s="10">
        <f t="shared" si="2"/>
        <v>8.907254361799815</v>
      </c>
      <c r="T13" s="10">
        <f t="shared" si="3"/>
        <v>3.3057851239669414</v>
      </c>
      <c r="U13" s="3">
        <f t="shared" si="4"/>
        <v>67.01030927835052</v>
      </c>
      <c r="V13" s="14">
        <v>33.33333333333333</v>
      </c>
      <c r="W13" s="3"/>
      <c r="X13" s="3"/>
    </row>
    <row r="14" spans="1:24" ht="12.75">
      <c r="A14" s="11" t="s">
        <v>29</v>
      </c>
      <c r="B14" s="12">
        <v>350</v>
      </c>
      <c r="C14" s="13">
        <v>93.27731092436974</v>
      </c>
      <c r="D14" s="3">
        <v>1.680672268907563</v>
      </c>
      <c r="E14" s="3">
        <v>4.761904761904762</v>
      </c>
      <c r="F14" s="3">
        <v>0.2801120448179272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4">
        <f t="shared" si="0"/>
        <v>99.99999999999999</v>
      </c>
      <c r="R14" s="15">
        <f t="shared" si="1"/>
        <v>93.27731092436976</v>
      </c>
      <c r="S14" s="10">
        <f t="shared" si="2"/>
        <v>6.442577030812326</v>
      </c>
      <c r="T14" s="10">
        <f t="shared" si="3"/>
        <v>0.28011204481792723</v>
      </c>
      <c r="U14" s="3">
        <f t="shared" si="4"/>
        <v>73.91304347826086</v>
      </c>
      <c r="V14" s="14" t="s">
        <v>15</v>
      </c>
      <c r="W14" s="3"/>
      <c r="X14" s="3"/>
    </row>
    <row r="15" spans="1:24" ht="12.75">
      <c r="A15" s="11" t="s">
        <v>30</v>
      </c>
      <c r="B15" s="12">
        <v>230</v>
      </c>
      <c r="C15" s="13">
        <v>90.83333333333333</v>
      </c>
      <c r="D15" s="3">
        <v>1.6666666666666667</v>
      </c>
      <c r="E15" s="3">
        <v>6.388888888888888</v>
      </c>
      <c r="F15" s="3">
        <v>0.5555555555555556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0.2777777777777778</v>
      </c>
      <c r="M15" s="3">
        <v>0</v>
      </c>
      <c r="N15" s="3">
        <v>0</v>
      </c>
      <c r="O15" s="3">
        <v>0.2777777777777778</v>
      </c>
      <c r="P15" s="3">
        <v>0</v>
      </c>
      <c r="Q15" s="14">
        <f t="shared" si="0"/>
        <v>99.99999999999999</v>
      </c>
      <c r="R15" s="15">
        <f t="shared" si="1"/>
        <v>91.08635097493037</v>
      </c>
      <c r="S15" s="10">
        <f t="shared" si="2"/>
        <v>8.07799442896936</v>
      </c>
      <c r="T15" s="10">
        <f t="shared" si="3"/>
        <v>0.8356545961002786</v>
      </c>
      <c r="U15" s="3">
        <f t="shared" si="4"/>
        <v>79.31034482758619</v>
      </c>
      <c r="V15" s="14" t="s">
        <v>15</v>
      </c>
      <c r="W15" s="3"/>
      <c r="X15" s="3"/>
    </row>
    <row r="16" spans="1:24" ht="12.75">
      <c r="A16" s="11" t="s">
        <v>31</v>
      </c>
      <c r="B16" s="12">
        <v>200</v>
      </c>
      <c r="C16" s="13">
        <v>85.02824858757062</v>
      </c>
      <c r="D16" s="3">
        <v>3.1073446327683616</v>
      </c>
      <c r="E16" s="3">
        <v>8.47457627118644</v>
      </c>
      <c r="F16" s="3">
        <v>2.2598870056497176</v>
      </c>
      <c r="G16" s="3">
        <v>0</v>
      </c>
      <c r="H16" s="3">
        <v>0.5649717514124294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0.2824858757062147</v>
      </c>
      <c r="P16" s="3">
        <v>0.2824858757062147</v>
      </c>
      <c r="Q16" s="14">
        <f t="shared" si="0"/>
        <v>99.99999999999999</v>
      </c>
      <c r="R16" s="15">
        <f t="shared" si="1"/>
        <v>85.51136363636364</v>
      </c>
      <c r="S16" s="10">
        <f t="shared" si="2"/>
        <v>11.647727272727273</v>
      </c>
      <c r="T16" s="10">
        <f t="shared" si="3"/>
        <v>2.8409090909090917</v>
      </c>
      <c r="U16" s="3">
        <f t="shared" si="4"/>
        <v>73.17073170731707</v>
      </c>
      <c r="V16" s="14">
        <v>0</v>
      </c>
      <c r="W16" s="3"/>
      <c r="X16" s="3"/>
    </row>
    <row r="17" spans="1:24" ht="12.75">
      <c r="A17" s="11" t="s">
        <v>32</v>
      </c>
      <c r="B17" s="12">
        <v>210</v>
      </c>
      <c r="C17" s="13">
        <v>86.68555240793201</v>
      </c>
      <c r="D17" s="3">
        <v>2.26628895184136</v>
      </c>
      <c r="E17" s="3">
        <v>9.06515580736544</v>
      </c>
      <c r="F17" s="3">
        <v>1.13314447592068</v>
      </c>
      <c r="G17" s="3">
        <v>0</v>
      </c>
      <c r="H17" s="3">
        <v>0.28328611898017</v>
      </c>
      <c r="I17" s="3">
        <v>0</v>
      </c>
      <c r="J17" s="3">
        <v>0.28328611898017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0.28328611898017</v>
      </c>
      <c r="Q17" s="14">
        <f t="shared" si="0"/>
        <v>100</v>
      </c>
      <c r="R17" s="15">
        <f t="shared" si="1"/>
        <v>86.93181818181817</v>
      </c>
      <c r="S17" s="10">
        <f t="shared" si="2"/>
        <v>11.363636363636365</v>
      </c>
      <c r="T17" s="10">
        <f t="shared" si="3"/>
        <v>1.7045454545454548</v>
      </c>
      <c r="U17" s="3">
        <f t="shared" si="4"/>
        <v>80</v>
      </c>
      <c r="V17" s="14">
        <v>33.33333333333333</v>
      </c>
      <c r="W17" s="3"/>
      <c r="X17" s="3"/>
    </row>
    <row r="18" spans="1:24" ht="15.75" thickBot="1">
      <c r="A18" s="11" t="s">
        <v>33</v>
      </c>
      <c r="B18" s="12">
        <v>220</v>
      </c>
      <c r="C18" s="13">
        <v>89.22651933701657</v>
      </c>
      <c r="D18" s="3">
        <v>1.1049723756906076</v>
      </c>
      <c r="E18" s="3">
        <v>6.353591160220995</v>
      </c>
      <c r="F18" s="3">
        <v>2.209944751381215</v>
      </c>
      <c r="G18" s="3">
        <v>0.2762430939226519</v>
      </c>
      <c r="H18" s="3">
        <v>0.2762430939226519</v>
      </c>
      <c r="I18" s="3">
        <v>0</v>
      </c>
      <c r="J18" s="3">
        <v>0.2762430939226519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0.2762430939226519</v>
      </c>
      <c r="Q18" s="14">
        <f t="shared" si="0"/>
        <v>100.00000000000003</v>
      </c>
      <c r="R18" s="15">
        <f t="shared" si="1"/>
        <v>89.4736842105263</v>
      </c>
      <c r="S18" s="10">
        <f t="shared" si="2"/>
        <v>7.479224376731302</v>
      </c>
      <c r="T18" s="10">
        <f t="shared" si="3"/>
        <v>3.047091412742381</v>
      </c>
      <c r="U18" s="3">
        <f t="shared" si="4"/>
        <v>85.18518518518519</v>
      </c>
      <c r="V18" s="14">
        <v>18.181818181818183</v>
      </c>
      <c r="W18" s="3"/>
      <c r="X18" s="3"/>
    </row>
    <row r="19" spans="1:24" ht="22.5" customHeight="1" thickTop="1">
      <c r="A19" s="72" t="s">
        <v>72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3"/>
      <c r="X19" s="3"/>
    </row>
    <row r="20" spans="1:24" ht="12.75">
      <c r="A20" s="11" t="s">
        <v>34</v>
      </c>
      <c r="B20" s="12">
        <v>280</v>
      </c>
      <c r="C20" s="13">
        <v>96.08938547486034</v>
      </c>
      <c r="D20" s="3">
        <v>0.5586592178770949</v>
      </c>
      <c r="E20" s="3">
        <v>1.9553072625698324</v>
      </c>
      <c r="F20" s="3">
        <v>1.1173184357541899</v>
      </c>
      <c r="G20" s="3">
        <v>0.13966480446927373</v>
      </c>
      <c r="H20" s="3">
        <v>0.13966480446927373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4">
        <f t="shared" si="0"/>
        <v>100</v>
      </c>
      <c r="R20" s="15">
        <f t="shared" si="1"/>
        <v>96.08938547486034</v>
      </c>
      <c r="S20" s="10">
        <f t="shared" si="2"/>
        <v>2.5139664804469275</v>
      </c>
      <c r="T20" s="10">
        <f t="shared" si="3"/>
        <v>1.3966480446927372</v>
      </c>
      <c r="U20" s="3">
        <f t="shared" si="4"/>
        <v>77.77777777777779</v>
      </c>
      <c r="V20" s="14" t="s">
        <v>15</v>
      </c>
      <c r="W20" s="3"/>
      <c r="X20" s="3"/>
    </row>
    <row r="21" spans="1:24" ht="15.75" thickBot="1">
      <c r="A21" s="11" t="s">
        <v>35</v>
      </c>
      <c r="B21" s="12">
        <v>180</v>
      </c>
      <c r="C21" s="13">
        <v>95.38043478260869</v>
      </c>
      <c r="D21" s="3">
        <v>0.2717391304347826</v>
      </c>
      <c r="E21" s="3">
        <v>1.9021739130434785</v>
      </c>
      <c r="F21" s="3">
        <v>1.9021739130434785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0.5434782608695652</v>
      </c>
      <c r="Q21" s="14">
        <f t="shared" si="0"/>
        <v>100</v>
      </c>
      <c r="R21" s="15">
        <f t="shared" si="1"/>
        <v>95.90163934426229</v>
      </c>
      <c r="S21" s="10">
        <f t="shared" si="2"/>
        <v>2.185792349726776</v>
      </c>
      <c r="T21" s="10">
        <f t="shared" si="3"/>
        <v>1.912568306010929</v>
      </c>
      <c r="U21" s="3">
        <f t="shared" si="4"/>
        <v>87.5</v>
      </c>
      <c r="V21" s="14">
        <v>0</v>
      </c>
      <c r="W21" s="3"/>
      <c r="X21" s="3"/>
    </row>
    <row r="22" spans="1:24" ht="15.75" thickTop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4"/>
      <c r="S22" s="24"/>
      <c r="T22" s="24"/>
      <c r="U22" s="25"/>
      <c r="V22" s="25"/>
      <c r="W22" s="3"/>
      <c r="X22" s="3"/>
    </row>
    <row r="23" ht="15"/>
    <row r="24" ht="12.75">
      <c r="B24" s="9"/>
    </row>
  </sheetData>
  <mergeCells count="4">
    <mergeCell ref="A2:V2"/>
    <mergeCell ref="A5:V5"/>
    <mergeCell ref="A11:V11"/>
    <mergeCell ref="A19:V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Garzanti</dc:creator>
  <cp:keywords/>
  <dc:description/>
  <cp:lastModifiedBy>Barnes, Matthew</cp:lastModifiedBy>
  <cp:lastPrinted>2005-10-04T08:52:55Z</cp:lastPrinted>
  <dcterms:created xsi:type="dcterms:W3CDTF">2001-03-21T18:52:16Z</dcterms:created>
  <dcterms:modified xsi:type="dcterms:W3CDTF">2017-10-10T14:21:39Z</dcterms:modified>
  <cp:category/>
  <cp:version/>
  <cp:contentType/>
  <cp:contentStatus/>
</cp:coreProperties>
</file>